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9035" windowHeight="870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19" i="1"/>
  <c r="H17"/>
  <c r="I9"/>
  <c r="H9"/>
  <c r="I6"/>
  <c r="H6"/>
  <c r="G7"/>
  <c r="I7" s="1"/>
  <c r="H12"/>
  <c r="G8"/>
  <c r="I8" s="1"/>
  <c r="I10" l="1"/>
  <c r="H8"/>
  <c r="H7"/>
  <c r="H10" s="1"/>
</calcChain>
</file>

<file path=xl/comments1.xml><?xml version="1.0" encoding="utf-8"?>
<comments xmlns="http://schemas.openxmlformats.org/spreadsheetml/2006/main">
  <authors>
    <author>Lewis John Pillis</author>
  </authors>
  <commentList>
    <comment ref="E8" authorId="0">
      <text>
        <r>
          <rPr>
            <sz val="8"/>
            <color indexed="81"/>
            <rFont val="Tahoma"/>
            <family val="2"/>
          </rPr>
          <t>expected value 34 data points;
max = 22.8 mg/l</t>
        </r>
      </text>
    </comment>
  </commentList>
</comments>
</file>

<file path=xl/sharedStrings.xml><?xml version="1.0" encoding="utf-8"?>
<sst xmlns="http://schemas.openxmlformats.org/spreadsheetml/2006/main" count="39" uniqueCount="27">
  <si>
    <t>outfall</t>
  </si>
  <si>
    <t>NH3</t>
  </si>
  <si>
    <t>NO3/NO2</t>
  </si>
  <si>
    <t>TN</t>
  </si>
  <si>
    <t>mg/L</t>
  </si>
  <si>
    <t>loading</t>
  </si>
  <si>
    <t>001</t>
  </si>
  <si>
    <t>002</t>
  </si>
  <si>
    <t>003</t>
  </si>
  <si>
    <t>004</t>
  </si>
  <si>
    <t>005</t>
  </si>
  <si>
    <t>006</t>
  </si>
  <si>
    <t>MGD</t>
  </si>
  <si>
    <t>max 30 day ave flow</t>
  </si>
  <si>
    <t>ave flow, app</t>
  </si>
  <si>
    <t>&lt; QL</t>
  </si>
  <si>
    <t>lb/year</t>
  </si>
  <si>
    <t>STP</t>
  </si>
  <si>
    <t>Threshold for determinating if an industry needs the Bay GP</t>
  </si>
  <si>
    <t>ave loading</t>
  </si>
  <si>
    <t>using max 30 ave</t>
  </si>
  <si>
    <t>RCC</t>
  </si>
  <si>
    <t>Example</t>
  </si>
  <si>
    <t>Back calculate concentration from annual load:</t>
  </si>
  <si>
    <t>step 1, enter annual load in columnH</t>
  </si>
  <si>
    <t>step 2 enter flows:</t>
  </si>
  <si>
    <t>step 3 read concentration, mg/L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</si>
</sst>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sz val="8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quotePrefix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/>
    <xf numFmtId="0" fontId="0" fillId="2" borderId="0" xfId="0" applyFill="1" applyAlignment="1">
      <alignment horizontal="center"/>
    </xf>
    <xf numFmtId="0" fontId="0" fillId="2" borderId="0" xfId="0" applyFill="1"/>
    <xf numFmtId="1" fontId="0" fillId="2" borderId="0" xfId="0" applyNumberFormat="1" applyFill="1"/>
    <xf numFmtId="0" fontId="0" fillId="3" borderId="0" xfId="0" applyFill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topLeftCell="A2" workbookViewId="0">
      <selection activeCell="D19" sqref="D19"/>
    </sheetView>
  </sheetViews>
  <sheetFormatPr defaultRowHeight="12.75"/>
  <cols>
    <col min="3" max="3" width="11.5703125" bestFit="1" customWidth="1"/>
    <col min="4" max="4" width="18" bestFit="1" customWidth="1"/>
    <col min="8" max="8" width="10.5703125" customWidth="1"/>
    <col min="9" max="9" width="15.28515625" customWidth="1"/>
  </cols>
  <sheetData>
    <row r="1" spans="1:10">
      <c r="B1" t="s">
        <v>0</v>
      </c>
      <c r="C1" t="s">
        <v>14</v>
      </c>
      <c r="D1" t="s">
        <v>13</v>
      </c>
      <c r="E1" t="s">
        <v>1</v>
      </c>
      <c r="F1" t="s">
        <v>2</v>
      </c>
      <c r="G1" t="s">
        <v>3</v>
      </c>
      <c r="H1" t="s">
        <v>19</v>
      </c>
      <c r="I1" t="s">
        <v>5</v>
      </c>
    </row>
    <row r="2" spans="1:10">
      <c r="C2" t="s">
        <v>12</v>
      </c>
      <c r="D2" s="2" t="s">
        <v>12</v>
      </c>
      <c r="E2" t="s">
        <v>4</v>
      </c>
      <c r="F2" t="s">
        <v>4</v>
      </c>
      <c r="G2" t="s">
        <v>4</v>
      </c>
      <c r="I2" t="s">
        <v>20</v>
      </c>
    </row>
    <row r="3" spans="1:10">
      <c r="D3" s="2"/>
      <c r="H3" t="s">
        <v>16</v>
      </c>
      <c r="I3" s="3" t="s">
        <v>16</v>
      </c>
    </row>
    <row r="4" spans="1:10">
      <c r="A4" t="s">
        <v>21</v>
      </c>
      <c r="B4" s="1" t="s">
        <v>6</v>
      </c>
      <c r="C4" s="1">
        <v>0.91</v>
      </c>
      <c r="D4" s="2">
        <v>1.2</v>
      </c>
      <c r="E4" t="s">
        <v>15</v>
      </c>
      <c r="F4" t="s">
        <v>15</v>
      </c>
      <c r="H4">
        <v>0</v>
      </c>
      <c r="I4" s="3"/>
    </row>
    <row r="5" spans="1:10">
      <c r="A5" t="s">
        <v>21</v>
      </c>
      <c r="B5" s="1" t="s">
        <v>7</v>
      </c>
      <c r="C5" s="1"/>
      <c r="D5" s="2"/>
      <c r="E5" t="s">
        <v>15</v>
      </c>
      <c r="F5" t="s">
        <v>15</v>
      </c>
      <c r="H5">
        <v>0</v>
      </c>
      <c r="I5" s="3"/>
    </row>
    <row r="6" spans="1:10">
      <c r="A6" t="s">
        <v>21</v>
      </c>
      <c r="B6" s="1" t="s">
        <v>8</v>
      </c>
      <c r="C6" s="1">
        <v>0.91</v>
      </c>
      <c r="D6" s="2">
        <v>1.2</v>
      </c>
      <c r="E6">
        <v>0</v>
      </c>
      <c r="F6">
        <v>0.3</v>
      </c>
      <c r="G6">
        <v>0.3</v>
      </c>
      <c r="H6" s="3">
        <f>G6*C6*8.3438*365</f>
        <v>831.41795100000013</v>
      </c>
      <c r="I6" s="3">
        <f>G6*D6*8.3438*365</f>
        <v>1096.3753200000001</v>
      </c>
    </row>
    <row r="7" spans="1:10">
      <c r="A7" t="s">
        <v>21</v>
      </c>
      <c r="B7" s="1" t="s">
        <v>9</v>
      </c>
      <c r="C7" s="1">
        <v>0.33</v>
      </c>
      <c r="D7" s="2">
        <v>1.27</v>
      </c>
      <c r="E7">
        <v>0</v>
      </c>
      <c r="F7">
        <v>4.5999999999999996</v>
      </c>
      <c r="G7">
        <f t="shared" ref="G7" si="0">F7+E7</f>
        <v>4.5999999999999996</v>
      </c>
      <c r="H7" s="3">
        <f t="shared" ref="H7:H9" si="1">G7*C7*8.3438*365</f>
        <v>4623.049266</v>
      </c>
      <c r="I7" s="3">
        <f t="shared" ref="I7:I9" si="2">G7*D7*8.3438*365</f>
        <v>17791.735054000001</v>
      </c>
    </row>
    <row r="8" spans="1:10">
      <c r="A8" t="s">
        <v>21</v>
      </c>
      <c r="B8" s="1" t="s">
        <v>10</v>
      </c>
      <c r="C8" s="1">
        <v>0.56999999999999995</v>
      </c>
      <c r="D8" s="2">
        <v>1.27</v>
      </c>
      <c r="E8">
        <v>2.1</v>
      </c>
      <c r="F8">
        <v>3.85</v>
      </c>
      <c r="G8">
        <f>F8+E8</f>
        <v>5.95</v>
      </c>
      <c r="H8" s="3">
        <f t="shared" si="1"/>
        <v>10328.769160499998</v>
      </c>
      <c r="I8" s="3">
        <f t="shared" si="2"/>
        <v>23013.222515500001</v>
      </c>
    </row>
    <row r="9" spans="1:10">
      <c r="A9" t="s">
        <v>21</v>
      </c>
      <c r="B9" s="1" t="s">
        <v>11</v>
      </c>
      <c r="C9" s="1"/>
      <c r="D9" s="2"/>
      <c r="H9" s="3">
        <f t="shared" si="1"/>
        <v>0</v>
      </c>
      <c r="I9" s="3">
        <f t="shared" si="2"/>
        <v>0</v>
      </c>
    </row>
    <row r="10" spans="1:10">
      <c r="B10" s="1"/>
      <c r="C10" s="1"/>
      <c r="D10" s="2"/>
      <c r="H10" s="3">
        <f>SUM(H6:H9)</f>
        <v>15783.236377499998</v>
      </c>
      <c r="I10" s="3">
        <f>SUM(I6:I9)</f>
        <v>41901.332889500001</v>
      </c>
    </row>
    <row r="11" spans="1:10">
      <c r="D11" s="2"/>
      <c r="H11" s="3"/>
    </row>
    <row r="12" spans="1:10">
      <c r="A12" t="s">
        <v>22</v>
      </c>
      <c r="B12" s="4" t="s">
        <v>17</v>
      </c>
      <c r="C12" s="5">
        <v>0.5</v>
      </c>
      <c r="D12" s="5"/>
      <c r="E12" s="5">
        <v>18.7</v>
      </c>
      <c r="F12" s="5"/>
      <c r="G12" s="5">
        <v>18.7</v>
      </c>
      <c r="H12" s="6">
        <f>G12*C12*8.3438*365</f>
        <v>28475.303449999999</v>
      </c>
      <c r="I12" s="5"/>
      <c r="J12" t="s">
        <v>18</v>
      </c>
    </row>
    <row r="15" spans="1:10">
      <c r="A15" t="s">
        <v>23</v>
      </c>
    </row>
    <row r="17" spans="1:8">
      <c r="A17" t="s">
        <v>24</v>
      </c>
      <c r="H17" s="7">
        <f>76.2*2000</f>
        <v>152400</v>
      </c>
    </row>
    <row r="18" spans="1:8">
      <c r="A18" t="s">
        <v>25</v>
      </c>
      <c r="C18" s="7"/>
      <c r="D18" s="7">
        <v>3</v>
      </c>
    </row>
    <row r="19" spans="1:8">
      <c r="A19" t="s">
        <v>26</v>
      </c>
      <c r="E19" s="8">
        <f>H17/(D18*8.3438*365)</f>
        <v>16.680419256427626</v>
      </c>
    </row>
  </sheetData>
  <pageMargins left="0.7" right="0.7" top="0.75" bottom="0.75" header="0.3" footer="0.3"/>
  <pageSetup orientation="portrait" horizontalDpi="1200" verticalDpi="12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Virginia IT Infrastructure Partnership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Lewis John Pillis</dc:creator>
  <cp:lastModifiedBy>bsu12529</cp:lastModifiedBy>
  <dcterms:created xsi:type="dcterms:W3CDTF">2011-09-01T17:35:55Z</dcterms:created>
  <dcterms:modified xsi:type="dcterms:W3CDTF">2012-07-27T15:17:45Z</dcterms:modified>
</cp:coreProperties>
</file>